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3250" windowHeight="122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E10" i="2" l="1"/>
  <c r="F10" i="2" l="1"/>
  <c r="A3" i="2" l="1"/>
  <c r="K10" i="2" l="1"/>
  <c r="O12" i="2"/>
  <c r="M10" i="2" l="1"/>
  <c r="N10" i="2" s="1"/>
  <c r="L10" i="2"/>
  <c r="L12" i="2" s="1"/>
  <c r="K12" i="2"/>
  <c r="P4" i="2"/>
  <c r="P10" i="2" l="1"/>
  <c r="Q10" i="2" s="1"/>
  <c r="Q12" i="2" s="1"/>
  <c r="P12" i="2" l="1"/>
</calcChain>
</file>

<file path=xl/sharedStrings.xml><?xml version="1.0" encoding="utf-8"?>
<sst xmlns="http://schemas.openxmlformats.org/spreadsheetml/2006/main" count="50" uniqueCount="38">
  <si>
    <t>код ИП</t>
  </si>
  <si>
    <t>Модель нового ТС/оборудования</t>
  </si>
  <si>
    <t>Дефлятор 2020/2019</t>
  </si>
  <si>
    <t>Дефлятор 2021/2020</t>
  </si>
  <si>
    <t>Год реализации</t>
  </si>
  <si>
    <t>Должность</t>
  </si>
  <si>
    <t>дата составления/подписания</t>
  </si>
  <si>
    <t>ФИО</t>
  </si>
  <si>
    <t>Нименование ИП</t>
  </si>
  <si>
    <t>Итого</t>
  </si>
  <si>
    <t>инженер</t>
  </si>
  <si>
    <t>Олейник М.А.</t>
  </si>
  <si>
    <t>Дефлятор 2022/2021</t>
  </si>
  <si>
    <t>Дефлятор 2023/2022</t>
  </si>
  <si>
    <t>Дефлятор 2024/2023</t>
  </si>
  <si>
    <t>Дефлятор 2018/2017</t>
  </si>
  <si>
    <t>Дефлятор 2019/2018</t>
  </si>
  <si>
    <t>Дефлятор 2017/2016</t>
  </si>
  <si>
    <t xml:space="preserve"> тыс. руб. с НДС</t>
  </si>
  <si>
    <t xml:space="preserve"> тыс. руб. без НДС</t>
  </si>
  <si>
    <t>Дефлятор 2025/2024</t>
  </si>
  <si>
    <t>Дефлятор 2026/2025</t>
  </si>
  <si>
    <t>Дефлятор 2027/2026</t>
  </si>
  <si>
    <t>Дефлятор 2028/2027</t>
  </si>
  <si>
    <t>Дефлятор 2029/2028</t>
  </si>
  <si>
    <t>Дефлятор 2030/2029</t>
  </si>
  <si>
    <t>в ценах 2019 года</t>
  </si>
  <si>
    <t>в ценах базового года</t>
  </si>
  <si>
    <t>Сметный расчёт</t>
  </si>
  <si>
    <t>Количество единиц оборудования</t>
  </si>
  <si>
    <t xml:space="preserve">Средняя стоимость за одну единицу оборудования в ценах базового года </t>
  </si>
  <si>
    <t>Стоимость за одну единицу оборудования в прогнозных ценах</t>
  </si>
  <si>
    <t>Итого общая стоимость оборудования в прогнозных ценах</t>
  </si>
  <si>
    <t xml:space="preserve"> Предложения от потенциальных поставщиков в ценах базового (2019) года за одну единицу оборудования</t>
  </si>
  <si>
    <t>Коммерческое предложение ООО «Екатеринбургский завод самоходных машин "Континент"» № 70К от 12.12.2019</t>
  </si>
  <si>
    <t>Приобретение снегоболотохода транспортера легкого класса плавающего пассажирского</t>
  </si>
  <si>
    <t>K_000-43-1-07.10-0003</t>
  </si>
  <si>
    <t>Снегоболотоход транспортер легкого класса плавающий пассажирский ТСГ-П с комплектом ЗИП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</si>
</sst>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</numFmts>
  <fonts count="13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166" fontId="6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9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47">
    <xf numFmtId="0" fontId="0" fillId="0" borderId="0" xfId="0"/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0" fillId="0" borderId="0" xfId="0" applyFont="1"/>
    <xf numFmtId="2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14" fontId="0" fillId="0" borderId="0" xfId="0" applyNumberFormat="1" applyFont="1"/>
    <xf numFmtId="0" fontId="11" fillId="0" borderId="2" xfId="0" applyFont="1" applyBorder="1" applyAlignment="1">
      <alignment horizontal="center"/>
    </xf>
    <xf numFmtId="14" fontId="11" fillId="0" borderId="2" xfId="0" applyNumberFormat="1" applyFont="1" applyBorder="1" applyAlignment="1">
      <alignment horizontal="center"/>
    </xf>
    <xf numFmtId="0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0" fillId="0" borderId="0" xfId="0" applyBorder="1"/>
    <xf numFmtId="167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2" fontId="5" fillId="0" borderId="0" xfId="1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167" fontId="6" fillId="0" borderId="0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/>
    <xf numFmtId="2" fontId="6" fillId="2" borderId="1" xfId="0" applyNumberFormat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0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 wrapText="1"/>
    </xf>
  </cellXfs>
  <cellStyles count="16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6" xfId="9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"/>
  <sheetViews>
    <sheetView tabSelected="1" workbookViewId="0">
      <selection activeCell="F25" sqref="F25"/>
    </sheetView>
  </sheetViews>
  <sheetFormatPr defaultRowHeight="12.75" x14ac:dyDescent="0.2"/>
  <cols>
    <col min="1" max="1" width="10.7109375" customWidth="1"/>
    <col min="2" max="3" width="21.85546875" customWidth="1"/>
    <col min="4" max="4" width="38.140625" customWidth="1"/>
    <col min="5" max="14" width="17.140625" customWidth="1"/>
    <col min="15" max="15" width="12.5703125" style="11" customWidth="1"/>
    <col min="16" max="17" width="17.140625" customWidth="1"/>
  </cols>
  <sheetData>
    <row r="1" spans="1:32" x14ac:dyDescent="0.2">
      <c r="F1" s="24" t="s">
        <v>28</v>
      </c>
    </row>
    <row r="3" spans="1:32" x14ac:dyDescent="0.2">
      <c r="A3" t="str">
        <f>"Расчет выполнен по среднему ценовому предложению: "&amp;IF(ISBLANK(E6),"",E6&amp;"; ")&amp;IF(ISBLANK(G6),"",G6&amp;"; ")&amp;IF(ISBLANK(I6),"",I6&amp;"; ")</f>
        <v xml:space="preserve">Расчет выполнен по среднему ценовому предложению: Коммерческое предложение ООО «Екатеринбургский завод самоходных машин "Континент"» № 70К от 12.12.2019; </v>
      </c>
    </row>
    <row r="4" spans="1:32" ht="20.25" customHeight="1" x14ac:dyDescent="0.2">
      <c r="M4" s="16"/>
      <c r="N4" s="16"/>
      <c r="P4" t="str">
        <f>"В ценах "&amp;A10&amp;" года"</f>
        <v>В ценах 2023 года</v>
      </c>
    </row>
    <row r="5" spans="1:32" ht="27.75" customHeight="1" x14ac:dyDescent="0.2">
      <c r="A5" s="30" t="s">
        <v>4</v>
      </c>
      <c r="B5" s="30" t="s">
        <v>0</v>
      </c>
      <c r="C5" s="30" t="s">
        <v>8</v>
      </c>
      <c r="D5" s="33" t="s">
        <v>1</v>
      </c>
      <c r="E5" s="33" t="s">
        <v>33</v>
      </c>
      <c r="F5" s="42"/>
      <c r="G5" s="42"/>
      <c r="H5" s="42"/>
      <c r="I5" s="42"/>
      <c r="J5" s="42"/>
      <c r="K5" s="42"/>
      <c r="L5" s="39"/>
      <c r="M5" s="33" t="s">
        <v>31</v>
      </c>
      <c r="N5" s="39"/>
      <c r="O5" s="43" t="s">
        <v>29</v>
      </c>
      <c r="P5" s="33" t="s">
        <v>32</v>
      </c>
      <c r="Q5" s="39"/>
      <c r="S5" s="36" t="s">
        <v>17</v>
      </c>
      <c r="T5" s="36" t="s">
        <v>15</v>
      </c>
      <c r="U5" s="36" t="s">
        <v>16</v>
      </c>
      <c r="V5" s="36" t="s">
        <v>2</v>
      </c>
      <c r="W5" s="36" t="s">
        <v>3</v>
      </c>
      <c r="X5" s="36" t="s">
        <v>12</v>
      </c>
      <c r="Y5" s="36" t="s">
        <v>13</v>
      </c>
      <c r="Z5" s="36" t="s">
        <v>14</v>
      </c>
      <c r="AA5" s="36" t="s">
        <v>20</v>
      </c>
      <c r="AB5" s="36" t="s">
        <v>21</v>
      </c>
      <c r="AC5" s="36" t="s">
        <v>22</v>
      </c>
      <c r="AD5" s="36" t="s">
        <v>23</v>
      </c>
      <c r="AE5" s="36" t="s">
        <v>24</v>
      </c>
      <c r="AF5" s="36" t="s">
        <v>25</v>
      </c>
    </row>
    <row r="6" spans="1:32" ht="70.5" customHeight="1" x14ac:dyDescent="0.2">
      <c r="A6" s="31"/>
      <c r="B6" s="31"/>
      <c r="C6" s="31"/>
      <c r="D6" s="34"/>
      <c r="E6" s="37" t="s">
        <v>34</v>
      </c>
      <c r="F6" s="38"/>
      <c r="G6" s="37"/>
      <c r="H6" s="38"/>
      <c r="I6" s="37"/>
      <c r="J6" s="38"/>
      <c r="K6" s="33" t="s">
        <v>30</v>
      </c>
      <c r="L6" s="39"/>
      <c r="M6" s="34"/>
      <c r="N6" s="40"/>
      <c r="O6" s="44"/>
      <c r="P6" s="34"/>
      <c r="Q6" s="40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2" ht="25.5" customHeight="1" x14ac:dyDescent="0.2">
      <c r="A7" s="31"/>
      <c r="B7" s="31"/>
      <c r="C7" s="31"/>
      <c r="D7" s="34"/>
      <c r="E7" s="26" t="s">
        <v>26</v>
      </c>
      <c r="F7" s="19" t="s">
        <v>27</v>
      </c>
      <c r="G7" s="26"/>
      <c r="H7" s="19" t="s">
        <v>27</v>
      </c>
      <c r="I7" s="26"/>
      <c r="J7" s="19" t="s">
        <v>27</v>
      </c>
      <c r="K7" s="35"/>
      <c r="L7" s="41"/>
      <c r="M7" s="35"/>
      <c r="N7" s="41"/>
      <c r="O7" s="44"/>
      <c r="P7" s="35"/>
      <c r="Q7" s="4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</row>
    <row r="8" spans="1:32" x14ac:dyDescent="0.2">
      <c r="A8" s="32"/>
      <c r="B8" s="32"/>
      <c r="C8" s="32"/>
      <c r="D8" s="35"/>
      <c r="E8" s="15" t="s">
        <v>19</v>
      </c>
      <c r="F8" s="29" t="s">
        <v>19</v>
      </c>
      <c r="G8" s="29" t="s">
        <v>19</v>
      </c>
      <c r="H8" s="29" t="s">
        <v>19</v>
      </c>
      <c r="I8" s="29" t="s">
        <v>19</v>
      </c>
      <c r="J8" s="29" t="s">
        <v>19</v>
      </c>
      <c r="K8" s="29" t="s">
        <v>19</v>
      </c>
      <c r="L8" s="29" t="s">
        <v>18</v>
      </c>
      <c r="M8" s="29" t="s">
        <v>19</v>
      </c>
      <c r="N8" s="29" t="s">
        <v>18</v>
      </c>
      <c r="O8" s="45"/>
      <c r="P8" s="29" t="s">
        <v>19</v>
      </c>
      <c r="Q8" s="29" t="s">
        <v>18</v>
      </c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</row>
    <row r="9" spans="1:32" x14ac:dyDescent="0.2">
      <c r="A9" s="4">
        <v>1</v>
      </c>
      <c r="B9" s="4">
        <v>2</v>
      </c>
      <c r="C9" s="4">
        <v>3</v>
      </c>
      <c r="D9" s="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  <c r="N9" s="14">
        <v>14</v>
      </c>
      <c r="O9" s="14">
        <v>15</v>
      </c>
      <c r="P9" s="14">
        <v>16</v>
      </c>
      <c r="Q9" s="14">
        <v>17</v>
      </c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ht="72.75" customHeight="1" x14ac:dyDescent="0.2">
      <c r="A10" s="2">
        <v>2023</v>
      </c>
      <c r="B10" s="2" t="s">
        <v>36</v>
      </c>
      <c r="C10" s="7" t="s">
        <v>35</v>
      </c>
      <c r="D10" s="2" t="s">
        <v>37</v>
      </c>
      <c r="E10" s="46">
        <f>14900/1.2</f>
        <v>12416.666666666668</v>
      </c>
      <c r="F10" s="18">
        <f>E10*IF(AND(VALUE(RIGHT($S$5,4))&gt;=VALUE(MID(E$7,9,4)),VALUE(RIGHT($S$5,4))&lt;VALUE(MID($E$5,61,4))),$S$10,1)*IF(AND(VALUE(RIGHT($T$5,4))&gt;=VALUE(MID(E$7,9,4)),VALUE(RIGHT($T$5,4))&lt;VALUE(MID($E$5,61,4))),$T$10,1)*IF(AND(VALUE(RIGHT($U$5,4))&gt;=VALUE(MID(E$7,9,4)),VALUE(RIGHT($U$5,4))&lt;VALUE(MID($E$5,61,4))),$U$10,1)*IF(AND(VALUE(RIGHT($V$5,4))&gt;=VALUE(MID(E$7,9,4)),VALUE(RIGHT($V$5,4))&lt;VALUE(MID($E$5,61,4))),$V$10,1)*IF(AND(VALUE(RIGHT($W$5,4))&gt;=VALUE(MID(E$7,9,4)),VALUE(RIGHT($W$5,4))&lt;VALUE(MID($E$5,61,4))),$W$10,1)*IF(AND(VALUE(RIGHT($X$5,4))&gt;=VALUE(MID(E$7,9,4)),VALUE(RIGHT($X$5,4))&lt;VALUE(MID($E$5,61,4))),$X$10,1)*IF(AND(VALUE(RIGHT($Y$5,4))&gt;=VALUE(MID(E$7,9,4)),VALUE(RIGHT($Y$5,4))&lt;VALUE(MID($E$5,61,4))),$Y$10,1)*IF(AND(VALUE(RIGHT($Z$5,4))&gt;=VALUE(MID(E$7,9,4)),VALUE(RIGHT($Z$5,4))&lt;VALUE(MID($E$5,61,4))),$Z$10,1)*IF(AND(VALUE(RIGHT($AA$5,4))&gt;=VALUE(MID(E$7,9,4)),VALUE(RIGHT($AA$5,4))&lt;VALUE(MID($E$5,61,4))),$AA$10,1)*IF(AND(VALUE(RIGHT($AB$5,4))&gt;=VALUE(MID(E$7,9,4)),VALUE(RIGHT($AB$5,4))&lt;VALUE(MID($E$5,61,4))),$AB$10,1)*IF(AND(VALUE(RIGHT($AC$5,4))&gt;=VALUE(MID(E$7,9,4)),VALUE(RIGHT($AC$5,4))&lt;VALUE(MID($E$5,61,4))),$AC$10,1)*IF(AND(VALUE(RIGHT($AD$5,4))&gt;=VALUE(MID(E$7,9,4)),VALUE(RIGHT($AD$5,4))&lt;VALUE(MID($E$5,61,4))),$AD$10,1)*IF(AND(VALUE(RIGHT($AE$5,4))&gt;=VALUE(MID(E$7,9,4)),VALUE(RIGHT($AE$5,4))&lt;VALUE(MID($E$5,61,4))),$AE$10,1)*IF(AND(VALUE(RIGHT($AF$5,4))&gt;=VALUE(MID(E$7,9,4)),VALUE(RIGHT($AF$5,4))&lt;VALUE(MID($E$5,61,4))),$AF$10,1)</f>
        <v>12416.666666666668</v>
      </c>
      <c r="G10" s="25"/>
      <c r="H10" s="18"/>
      <c r="I10" s="25"/>
      <c r="J10" s="18"/>
      <c r="K10" s="18">
        <f>AVERAGE(F10,H10,J10)</f>
        <v>12416.666666666668</v>
      </c>
      <c r="L10" s="18">
        <f>K10*1.2</f>
        <v>14900</v>
      </c>
      <c r="M10" s="18">
        <f>K10*IF(AND(VALUE(RIGHT($S$5,4))&lt;$A10,VALUE(RIGHT($S$5,4))&gt;VALUE(MID($E$5,61,4))-1),$S$10,1)*IF(AND(VALUE(RIGHT($T$5,4))&lt;$A10,VALUE(RIGHT($T$5,4))&gt;VALUE(MID($E$5,61,4))-1),$T$10,1)*IF(AND(VALUE(RIGHT($U$5,4))&lt;$A10,VALUE(RIGHT($U$5,4))&gt;VALUE(MID($E$5,61,4))-1),$U$10,1)*IF(AND(VALUE(RIGHT($V$5,4))&lt;$A10,VALUE(RIGHT($V$5,4))&gt;VALUE(MID($E$5,61,4))-1),$V$10,1)*IF(AND(VALUE(RIGHT($W$5,4))&lt;$A10,VALUE(RIGHT($W$5,4))&gt;VALUE(MID($E$5,61,4))-1),$W$10,1)*IF(AND(VALUE(RIGHT($X$5,4))&lt;$A10,VALUE(RIGHT($X$5,4))&gt;VALUE(MID($E$5,61,4))-1),$X$10,1)*IF(AND(VALUE(RIGHT($Y$5,4))&lt;$A10,VALUE(RIGHT($Y$5,4))&gt;VALUE(MID($E$5,61,4))-1),$Y$10,1)*IF(AND(VALUE(RIGHT($Z$5,4))&lt;$A10,VALUE(RIGHT($Z$5,4))&gt;VALUE(MID($E$5,61,4))-1),$Z$10,1)*IF(AND(VALUE(RIGHT($AA$5,4))&lt;$A10,VALUE(RIGHT($AA$5,4))&gt;VALUE(MID($E$5,61,4))-1),$AA$10,1)*IF(AND(VALUE(RIGHT($AB$5,4))&lt;$A10,VALUE(RIGHT($AB$5,4))&gt;VALUE(MID($E$5,61,4))-1),$AB$10,1)*IF(AND(VALUE(RIGHT($AC$5,4))&lt;$A10,VALUE(RIGHT($AC$5,4))&gt;VALUE(MID($E$5,61,4))-1),$AC$10,1)*IF(AND(VALUE(RIGHT($AD$5,4))&lt;$A10,VALUE(RIGHT($AD$5,4))&gt;VALUE(MID($E$5,61,4))-1),$AD$10,1)*IF(AND(VALUE(RIGHT($AE$5,4))&lt;$A10,VALUE(RIGHT($AE$5,4))&gt;VALUE(MID($E$5,61,4))-1),$AE$10,1)*IF(AND(VALUE(RIGHT($AF$5,4))&lt;$A10,VALUE(RIGHT($AF$5,4))&gt;VALUE(MID($E$5,61,4))-1),$AF$10,1)</f>
        <v>14567.685273179999</v>
      </c>
      <c r="N10" s="18">
        <f>M10*1.2</f>
        <v>17481.222327815998</v>
      </c>
      <c r="O10" s="27">
        <v>1</v>
      </c>
      <c r="P10" s="18">
        <f>ROUND(M10*O10,5)</f>
        <v>14567.68527</v>
      </c>
      <c r="Q10" s="18">
        <f>ROUND(P10*1.2,5)</f>
        <v>17481.222320000001</v>
      </c>
      <c r="S10" s="17">
        <v>1.0369999999999999</v>
      </c>
      <c r="T10" s="17">
        <v>1.0529999999999999</v>
      </c>
      <c r="U10" s="17">
        <v>1.0509999999999999</v>
      </c>
      <c r="V10" s="17">
        <v>1.04</v>
      </c>
      <c r="W10" s="17">
        <v>1.0409999999999999</v>
      </c>
      <c r="X10" s="17">
        <v>1.0409999999999999</v>
      </c>
      <c r="Y10" s="17">
        <v>1.0409999999999999</v>
      </c>
      <c r="Z10" s="17">
        <v>1.042</v>
      </c>
      <c r="AA10" s="17">
        <v>1.042</v>
      </c>
      <c r="AB10" s="17">
        <v>1.042</v>
      </c>
      <c r="AC10" s="17">
        <v>1.042</v>
      </c>
      <c r="AD10" s="17">
        <v>1.042</v>
      </c>
      <c r="AE10" s="17">
        <v>1.042</v>
      </c>
      <c r="AF10" s="17">
        <v>1.042</v>
      </c>
    </row>
    <row r="11" spans="1:32" ht="13.5" customHeight="1" x14ac:dyDescent="0.2">
      <c r="A11" s="2"/>
      <c r="B11" s="2"/>
      <c r="C11" s="7"/>
      <c r="D11" s="2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2"/>
      <c r="P11" s="18"/>
      <c r="Q11" s="18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</row>
    <row r="12" spans="1:32" ht="19.5" customHeight="1" x14ac:dyDescent="0.2">
      <c r="A12" s="3" t="s">
        <v>9</v>
      </c>
      <c r="B12" s="1"/>
      <c r="C12" s="23"/>
      <c r="D12" s="2"/>
      <c r="E12" s="2"/>
      <c r="F12" s="2"/>
      <c r="G12" s="2"/>
      <c r="H12" s="2"/>
      <c r="I12" s="2"/>
      <c r="J12" s="2"/>
      <c r="K12" s="18">
        <f>SUM(K10:K11)</f>
        <v>12416.666666666668</v>
      </c>
      <c r="L12" s="18">
        <f>SUM(L10:L11)</f>
        <v>14900</v>
      </c>
      <c r="M12" s="6"/>
      <c r="N12" s="6"/>
      <c r="O12" s="21">
        <f>SUM(O10:O11)</f>
        <v>1</v>
      </c>
      <c r="P12" s="18">
        <f>SUM(P10:P11)</f>
        <v>14567.68527</v>
      </c>
      <c r="Q12" s="18">
        <f>SUM(Q10:Q11)</f>
        <v>17481.222320000001</v>
      </c>
      <c r="S12" s="20"/>
      <c r="T12" s="20"/>
      <c r="U12" s="20"/>
      <c r="V12" s="20"/>
      <c r="W12" s="20"/>
      <c r="X12" s="20"/>
      <c r="Y12" s="20"/>
      <c r="Z12" s="20"/>
    </row>
    <row r="14" spans="1:32" x14ac:dyDescent="0.2">
      <c r="D14" s="5"/>
      <c r="E14" s="5"/>
      <c r="F14" s="5"/>
      <c r="G14" s="5"/>
      <c r="H14" s="5"/>
      <c r="I14" s="5"/>
      <c r="J14" s="5"/>
      <c r="K14" s="5"/>
      <c r="L14" s="5"/>
    </row>
    <row r="15" spans="1:32" x14ac:dyDescent="0.2">
      <c r="D15" s="5" t="s">
        <v>5</v>
      </c>
      <c r="E15" s="9" t="s">
        <v>10</v>
      </c>
      <c r="F15" s="5"/>
      <c r="G15" s="9" t="s">
        <v>11</v>
      </c>
      <c r="O15"/>
    </row>
    <row r="16" spans="1:32" x14ac:dyDescent="0.2">
      <c r="D16" s="5" t="s">
        <v>6</v>
      </c>
      <c r="E16" s="10">
        <v>43810</v>
      </c>
      <c r="F16" s="8"/>
      <c r="G16" s="28" t="s">
        <v>7</v>
      </c>
      <c r="O16"/>
    </row>
    <row r="17" spans="4:12" x14ac:dyDescent="0.2">
      <c r="D17" s="5"/>
      <c r="E17" s="5"/>
      <c r="F17" s="5"/>
      <c r="G17" s="5"/>
      <c r="H17" s="5"/>
      <c r="I17" s="5"/>
      <c r="J17" s="5"/>
      <c r="K17" s="5"/>
      <c r="L17" s="5"/>
    </row>
    <row r="18" spans="4:12" x14ac:dyDescent="0.2">
      <c r="D18" s="5"/>
      <c r="E18" s="5"/>
      <c r="F18" s="5"/>
      <c r="G18" s="5"/>
      <c r="H18" s="5"/>
      <c r="I18" s="5"/>
      <c r="J18" s="5"/>
      <c r="K18" s="5"/>
      <c r="L18" s="5"/>
    </row>
    <row r="19" spans="4:12" x14ac:dyDescent="0.2">
      <c r="D19" s="5"/>
      <c r="E19" s="5"/>
      <c r="F19" s="5"/>
      <c r="G19" s="5"/>
      <c r="H19" s="5"/>
      <c r="I19" s="5"/>
      <c r="J19" s="5"/>
      <c r="K19" s="5"/>
      <c r="L19" s="5"/>
    </row>
    <row r="20" spans="4:12" x14ac:dyDescent="0.2">
      <c r="D20" s="5"/>
      <c r="E20" s="5"/>
      <c r="F20" s="5"/>
      <c r="G20" s="5"/>
      <c r="H20" s="5"/>
      <c r="I20" s="5"/>
      <c r="J20" s="5"/>
      <c r="K20" s="5"/>
      <c r="L20" s="5"/>
    </row>
    <row r="21" spans="4:12" x14ac:dyDescent="0.2">
      <c r="D21" s="5"/>
      <c r="E21" s="5"/>
      <c r="F21" s="5"/>
      <c r="G21" s="5"/>
      <c r="H21" s="5"/>
      <c r="I21" s="5"/>
      <c r="J21" s="5"/>
      <c r="K21" s="5"/>
      <c r="L21" s="5"/>
    </row>
    <row r="22" spans="4:12" x14ac:dyDescent="0.2">
      <c r="L22" s="5"/>
    </row>
    <row r="23" spans="4:12" x14ac:dyDescent="0.2">
      <c r="D23" s="5"/>
      <c r="E23" s="5"/>
      <c r="F23" s="5"/>
      <c r="G23" s="5"/>
      <c r="H23" s="5"/>
      <c r="I23" s="5"/>
      <c r="J23" s="5"/>
      <c r="K23" s="5"/>
      <c r="L23" s="5"/>
    </row>
    <row r="24" spans="4:12" x14ac:dyDescent="0.2">
      <c r="D24" s="5"/>
      <c r="E24" s="5"/>
      <c r="F24" s="5"/>
      <c r="G24" s="5"/>
      <c r="H24" s="5"/>
      <c r="I24" s="5"/>
      <c r="J24" s="5"/>
      <c r="K24" s="5"/>
      <c r="L24" s="5"/>
    </row>
    <row r="27" spans="4:12" x14ac:dyDescent="0.2">
      <c r="D27" s="13"/>
      <c r="E27" s="13"/>
      <c r="F27" s="13"/>
      <c r="G27" s="13"/>
      <c r="H27" s="13"/>
      <c r="I27" s="13"/>
      <c r="J27" s="13"/>
      <c r="L27" s="13"/>
    </row>
    <row r="32" spans="4:12" ht="20.25" customHeight="1" x14ac:dyDescent="0.2"/>
    <row r="33" ht="20.25" customHeight="1" x14ac:dyDescent="0.2"/>
  </sheetData>
  <mergeCells count="26">
    <mergeCell ref="AF5:AF8"/>
    <mergeCell ref="O5:O8"/>
    <mergeCell ref="Y5:Y8"/>
    <mergeCell ref="Z5:Z8"/>
    <mergeCell ref="AA5:AA8"/>
    <mergeCell ref="AB5:AB8"/>
    <mergeCell ref="AC5:AC8"/>
    <mergeCell ref="AD5:AD8"/>
    <mergeCell ref="AE5:AE8"/>
    <mergeCell ref="U5:U8"/>
    <mergeCell ref="V5:V8"/>
    <mergeCell ref="W5:W8"/>
    <mergeCell ref="X5:X8"/>
    <mergeCell ref="T5:T8"/>
    <mergeCell ref="A5:A8"/>
    <mergeCell ref="B5:B8"/>
    <mergeCell ref="C5:C8"/>
    <mergeCell ref="D5:D8"/>
    <mergeCell ref="S5:S8"/>
    <mergeCell ref="I6:J6"/>
    <mergeCell ref="G6:H6"/>
    <mergeCell ref="E6:F6"/>
    <mergeCell ref="M5:N7"/>
    <mergeCell ref="K6:L7"/>
    <mergeCell ref="E5:L5"/>
    <mergeCell ref="P5:Q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Николаев Алексей Александрович</cp:lastModifiedBy>
  <dcterms:created xsi:type="dcterms:W3CDTF">2016-09-22T13:10:44Z</dcterms:created>
  <dcterms:modified xsi:type="dcterms:W3CDTF">2019-12-12T15:33:50Z</dcterms:modified>
</cp:coreProperties>
</file>